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MKTT könyvelés 2009" sheetId="1" r:id="rId1"/>
    <sheet name="MKTT mérleg adatok 2009" sheetId="2" r:id="rId2"/>
    <sheet name="Munka3" sheetId="3" r:id="rId3"/>
  </sheets>
  <definedNames>
    <definedName name="_xlnm._FilterDatabase" localSheetId="0" hidden="1">'MKTT könyvelés 2009'!$E$1:$E$54</definedName>
    <definedName name="_xlnm.Print_Titles" localSheetId="0">'MKTT könyvelés 2009'!$A:$B,'MKTT könyvelés 2009'!$1:$6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Magyar rádió Zrt 193600
Korodi &amp; Floohr Studio 62500
BME 42000</t>
        </r>
      </text>
    </comment>
  </commentList>
</comments>
</file>

<file path=xl/sharedStrings.xml><?xml version="1.0" encoding="utf-8"?>
<sst xmlns="http://schemas.openxmlformats.org/spreadsheetml/2006/main" count="212" uniqueCount="142">
  <si>
    <t>MKTT Közhasznú Egyesület</t>
  </si>
  <si>
    <t>2009. év</t>
  </si>
  <si>
    <t>Egyszeres könyvvezetésre kötelezett</t>
  </si>
  <si>
    <t>kelt</t>
  </si>
  <si>
    <t>megnevezés</t>
  </si>
  <si>
    <t>Bank</t>
  </si>
  <si>
    <t>bevétel</t>
  </si>
  <si>
    <t>kiadás</t>
  </si>
  <si>
    <t>Pénztár</t>
  </si>
  <si>
    <t>Bevételek</t>
  </si>
  <si>
    <t>Alaptev.</t>
  </si>
  <si>
    <t>Váll. Tev.</t>
  </si>
  <si>
    <t>Ráfordítások</t>
  </si>
  <si>
    <t>azonosító</t>
  </si>
  <si>
    <t>Nyitó tételek</t>
  </si>
  <si>
    <t>egyenleg</t>
  </si>
  <si>
    <t>Nem beszámító</t>
  </si>
  <si>
    <t>Kiadás</t>
  </si>
  <si>
    <t>1 kiv.</t>
  </si>
  <si>
    <t>Hivatkozás</t>
  </si>
  <si>
    <t>biz.szám</t>
  </si>
  <si>
    <t>2 kiv.</t>
  </si>
  <si>
    <t>UniCredit Bank</t>
  </si>
  <si>
    <t>Bank ktsg</t>
  </si>
  <si>
    <t>3 kiv.</t>
  </si>
  <si>
    <t>Somogyi Zoltán</t>
  </si>
  <si>
    <t>kamat</t>
  </si>
  <si>
    <t>5 kiv.</t>
  </si>
  <si>
    <t>6. kiv</t>
  </si>
  <si>
    <t>Szekfű A, Gálik M</t>
  </si>
  <si>
    <t>ME BTK Fejl. Alapítvány</t>
  </si>
  <si>
    <t>31193092 szla</t>
  </si>
  <si>
    <t>Akadémiai Kiadó Zrt</t>
  </si>
  <si>
    <t>6. kiv.</t>
  </si>
  <si>
    <t>7. kiv.</t>
  </si>
  <si>
    <t>Horányi Özséb</t>
  </si>
  <si>
    <t>Magyar cégbank Kft</t>
  </si>
  <si>
    <t>8. kiv.</t>
  </si>
  <si>
    <t>9. kiv.</t>
  </si>
  <si>
    <t>IPSOS ZRT</t>
  </si>
  <si>
    <t>10. kiv</t>
  </si>
  <si>
    <t>AD000760/2009</t>
  </si>
  <si>
    <t>Adatbank Kft</t>
  </si>
  <si>
    <t>10. kiv.</t>
  </si>
  <si>
    <t>11. kiv.</t>
  </si>
  <si>
    <t>12. kiv.</t>
  </si>
  <si>
    <t>Privi Council Com. Kft</t>
  </si>
  <si>
    <t>AGB Nielsen</t>
  </si>
  <si>
    <t>Bordás Sándor Dr</t>
  </si>
  <si>
    <t>Median Kft</t>
  </si>
  <si>
    <t>Alexandr Z Guiora</t>
  </si>
  <si>
    <t>Hollósi Zoltán</t>
  </si>
  <si>
    <t>Kata Virágüzlet</t>
  </si>
  <si>
    <t>Vegye-Vigye KKt</t>
  </si>
  <si>
    <t>Magyar Televizió</t>
  </si>
  <si>
    <t>KP felvét</t>
  </si>
  <si>
    <t>KP felvét díja</t>
  </si>
  <si>
    <t>Style-Team Kft</t>
  </si>
  <si>
    <t>Pecze Zoltán</t>
  </si>
  <si>
    <t>taxi</t>
  </si>
  <si>
    <t>Földiné</t>
  </si>
  <si>
    <t>emléktábla</t>
  </si>
  <si>
    <t>MARM-ART</t>
  </si>
  <si>
    <t>másolás</t>
  </si>
  <si>
    <t>Copy Generali</t>
  </si>
  <si>
    <t>posta</t>
  </si>
  <si>
    <t>Magyar Posta</t>
  </si>
  <si>
    <t>kölcsön</t>
  </si>
  <si>
    <r>
      <t>4 kiv.</t>
    </r>
    <r>
      <rPr>
        <sz val="9"/>
        <color indexed="10"/>
        <rFont val="Arial"/>
        <family val="0"/>
      </rPr>
      <t>H</t>
    </r>
  </si>
  <si>
    <t>TK40 Konf tám</t>
  </si>
  <si>
    <t xml:space="preserve">ET00400293/09 </t>
  </si>
  <si>
    <t>nem pénz</t>
  </si>
  <si>
    <t>KHC egyéb tám.</t>
  </si>
  <si>
    <t>KHC Alapítói tám.</t>
  </si>
  <si>
    <t>Európai Úniós Tud. Kft</t>
  </si>
  <si>
    <t>Összesen</t>
  </si>
  <si>
    <t xml:space="preserve">MKTT Közhasznú Egyesület </t>
  </si>
  <si>
    <t>2009.</t>
  </si>
  <si>
    <t>Eredmény kimutatás</t>
  </si>
  <si>
    <t>Pénzügyileg rendezett bevételek</t>
  </si>
  <si>
    <t>I.</t>
  </si>
  <si>
    <t>Közhasznú célú működésre kapott támogatás</t>
  </si>
  <si>
    <t>a,</t>
  </si>
  <si>
    <t>alapítóktól</t>
  </si>
  <si>
    <t>kp-i költségvetésből</t>
  </si>
  <si>
    <t>helyi önkormányzattól</t>
  </si>
  <si>
    <t>egyéb támogatóktól</t>
  </si>
  <si>
    <t>b</t>
  </si>
  <si>
    <t>c</t>
  </si>
  <si>
    <t>d</t>
  </si>
  <si>
    <t>Pályázati úton elnyert támogatás</t>
  </si>
  <si>
    <t>Közhasznú tevékenységből származó bevétel</t>
  </si>
  <si>
    <t>Tagdíjból származó bevétel</t>
  </si>
  <si>
    <t>Egyéb bevétel</t>
  </si>
  <si>
    <t>A</t>
  </si>
  <si>
    <t>Összes közhasznú tevékenység bevétele</t>
  </si>
  <si>
    <t>E</t>
  </si>
  <si>
    <t>Közhasznú tevékenység ráfordításai</t>
  </si>
  <si>
    <t>ráfordításként érvényesíthető kiadások</t>
  </si>
  <si>
    <t>a</t>
  </si>
  <si>
    <t>bank ktsg</t>
  </si>
  <si>
    <t xml:space="preserve">b </t>
  </si>
  <si>
    <t>konferencia</t>
  </si>
  <si>
    <t>egyéb</t>
  </si>
  <si>
    <t>G</t>
  </si>
  <si>
    <t>Tárgyévi pénzügyi eredmény</t>
  </si>
  <si>
    <t>Közhasznú tevékenység pü-i eredménye</t>
  </si>
  <si>
    <t>Mérleg</t>
  </si>
  <si>
    <t>Befektetett eszközök</t>
  </si>
  <si>
    <t>Immateriális javak</t>
  </si>
  <si>
    <t>II</t>
  </si>
  <si>
    <t>Tárgyi eszközök</t>
  </si>
  <si>
    <t>III</t>
  </si>
  <si>
    <t>Befektetett pü-i eszközök</t>
  </si>
  <si>
    <t>B</t>
  </si>
  <si>
    <t>Forgóeszközök</t>
  </si>
  <si>
    <t>I</t>
  </si>
  <si>
    <t xml:space="preserve">Készletek </t>
  </si>
  <si>
    <t>Követelések</t>
  </si>
  <si>
    <t>Értékpapírok</t>
  </si>
  <si>
    <t>IV.</t>
  </si>
  <si>
    <t>Pénzeszközök</t>
  </si>
  <si>
    <t>ESZKÖZÖK ÖSSZESEN</t>
  </si>
  <si>
    <t>ESZKÖZÖK</t>
  </si>
  <si>
    <t>FORRÁSOK</t>
  </si>
  <si>
    <t>C</t>
  </si>
  <si>
    <t>Saját tőke</t>
  </si>
  <si>
    <t>Induló tőke</t>
  </si>
  <si>
    <t>Tőkeváltozás</t>
  </si>
  <si>
    <t>Lekötött tartalék</t>
  </si>
  <si>
    <t>IV</t>
  </si>
  <si>
    <t>Tárgyévi eredmény közhasznú tevékenységből</t>
  </si>
  <si>
    <t>V</t>
  </si>
  <si>
    <t>Tárgyévi eredmény vállalkozási tevékenységből</t>
  </si>
  <si>
    <t>D</t>
  </si>
  <si>
    <t>Tartalék</t>
  </si>
  <si>
    <t>Céltartalékok</t>
  </si>
  <si>
    <t>F</t>
  </si>
  <si>
    <t>Kötelezettségek</t>
  </si>
  <si>
    <t>Hosszú lejáratú kötelezettségek</t>
  </si>
  <si>
    <t>Rövid lejáratú kötelezettségek</t>
  </si>
  <si>
    <t>FORRÁSOK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</si>
</sst>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1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31">
      <selection activeCell="C34" sqref="C34"/>
    </sheetView>
  </sheetViews>
  <sheetFormatPr defaultColWidth="9.140625" defaultRowHeight="12.75"/>
  <cols>
    <col min="1" max="1" width="9.8515625" style="10" bestFit="1" customWidth="1"/>
    <col min="2" max="2" width="10.00390625" style="11" bestFit="1" customWidth="1"/>
    <col min="3" max="3" width="12.00390625" style="11" customWidth="1"/>
    <col min="4" max="4" width="19.140625" style="10" customWidth="1"/>
    <col min="5" max="5" width="14.8515625" style="12" bestFit="1" customWidth="1"/>
    <col min="6" max="7" width="11.28125" style="12" bestFit="1" customWidth="1"/>
    <col min="8" max="8" width="10.140625" style="12" bestFit="1" customWidth="1"/>
    <col min="9" max="12" width="9.8515625" style="12" bestFit="1" customWidth="1"/>
    <col min="13" max="13" width="7.8515625" style="12" bestFit="1" customWidth="1"/>
    <col min="14" max="14" width="8.7109375" style="12" bestFit="1" customWidth="1"/>
    <col min="15" max="15" width="11.28125" style="12" bestFit="1" customWidth="1"/>
    <col min="16" max="16" width="7.8515625" style="12" bestFit="1" customWidth="1"/>
    <col min="17" max="17" width="9.8515625" style="12" bestFit="1" customWidth="1"/>
    <col min="18" max="18" width="6.57421875" style="12" bestFit="1" customWidth="1"/>
    <col min="19" max="20" width="9.140625" style="12" customWidth="1"/>
    <col min="21" max="16384" width="9.140625" style="10" customWidth="1"/>
  </cols>
  <sheetData>
    <row r="1" ht="12">
      <c r="D1" s="10" t="s">
        <v>0</v>
      </c>
    </row>
    <row r="2" ht="12">
      <c r="D2" s="10" t="s">
        <v>2</v>
      </c>
    </row>
    <row r="3" ht="12">
      <c r="D3" s="10" t="s">
        <v>1</v>
      </c>
    </row>
    <row r="5" spans="1:18" ht="12">
      <c r="A5" s="10" t="s">
        <v>3</v>
      </c>
      <c r="B5" s="11" t="s">
        <v>20</v>
      </c>
      <c r="C5" s="11" t="s">
        <v>19</v>
      </c>
      <c r="D5" s="10" t="s">
        <v>4</v>
      </c>
      <c r="E5" s="12" t="s">
        <v>13</v>
      </c>
      <c r="F5" s="13" t="s">
        <v>5</v>
      </c>
      <c r="G5" s="13"/>
      <c r="H5" s="14"/>
      <c r="I5" s="13" t="s">
        <v>8</v>
      </c>
      <c r="J5" s="13"/>
      <c r="K5" s="14"/>
      <c r="L5" s="13" t="s">
        <v>9</v>
      </c>
      <c r="M5" s="13"/>
      <c r="N5" s="13"/>
      <c r="O5" s="13" t="s">
        <v>12</v>
      </c>
      <c r="P5" s="13"/>
      <c r="Q5" s="15" t="s">
        <v>16</v>
      </c>
      <c r="R5" s="15"/>
    </row>
    <row r="6" spans="6:18" ht="12">
      <c r="F6" s="14" t="s">
        <v>6</v>
      </c>
      <c r="G6" s="14" t="s">
        <v>7</v>
      </c>
      <c r="H6" s="14" t="s">
        <v>15</v>
      </c>
      <c r="I6" s="14" t="s">
        <v>6</v>
      </c>
      <c r="J6" s="14" t="s">
        <v>7</v>
      </c>
      <c r="K6" s="14" t="s">
        <v>15</v>
      </c>
      <c r="L6" s="14" t="s">
        <v>10</v>
      </c>
      <c r="M6" s="14" t="s">
        <v>11</v>
      </c>
      <c r="N6" s="14" t="s">
        <v>71</v>
      </c>
      <c r="O6" s="14" t="s">
        <v>10</v>
      </c>
      <c r="P6" s="14" t="s">
        <v>11</v>
      </c>
      <c r="Q6" s="14" t="s">
        <v>6</v>
      </c>
      <c r="R6" s="14" t="s">
        <v>17</v>
      </c>
    </row>
    <row r="7" spans="5:17" ht="12">
      <c r="E7" s="12" t="s">
        <v>14</v>
      </c>
      <c r="F7" s="12">
        <v>409389.85</v>
      </c>
      <c r="H7" s="12">
        <v>409389.85</v>
      </c>
      <c r="K7" s="12">
        <v>0</v>
      </c>
      <c r="Q7" s="12">
        <f>F7</f>
        <v>409389.85</v>
      </c>
    </row>
    <row r="8" spans="1:15" ht="12">
      <c r="A8" s="16">
        <v>39839</v>
      </c>
      <c r="B8" s="11" t="s">
        <v>18</v>
      </c>
      <c r="C8" s="11" t="s">
        <v>70</v>
      </c>
      <c r="D8" s="10" t="s">
        <v>74</v>
      </c>
      <c r="G8" s="12">
        <v>69600</v>
      </c>
      <c r="H8" s="12">
        <f>H7+F8-G8</f>
        <v>339789.85</v>
      </c>
      <c r="O8" s="17">
        <v>69600</v>
      </c>
    </row>
    <row r="9" spans="1:15" ht="12">
      <c r="A9" s="16">
        <v>39843</v>
      </c>
      <c r="B9" s="11" t="s">
        <v>18</v>
      </c>
      <c r="D9" s="10" t="s">
        <v>22</v>
      </c>
      <c r="E9" s="10" t="s">
        <v>23</v>
      </c>
      <c r="G9" s="12">
        <v>1065</v>
      </c>
      <c r="H9" s="12">
        <f aca="true" t="shared" si="0" ref="H9:H55">H8+F9-G9</f>
        <v>338724.85</v>
      </c>
      <c r="O9" s="12">
        <v>1065</v>
      </c>
    </row>
    <row r="10" spans="1:15" ht="12">
      <c r="A10" s="16">
        <v>39871</v>
      </c>
      <c r="B10" s="11" t="s">
        <v>21</v>
      </c>
      <c r="D10" s="10" t="s">
        <v>22</v>
      </c>
      <c r="E10" s="10" t="s">
        <v>23</v>
      </c>
      <c r="G10" s="12">
        <v>17565</v>
      </c>
      <c r="H10" s="12">
        <f t="shared" si="0"/>
        <v>321159.85</v>
      </c>
      <c r="O10" s="12">
        <f>G10</f>
        <v>17565</v>
      </c>
    </row>
    <row r="11" spans="1:12" ht="12">
      <c r="A11" s="16">
        <v>39900</v>
      </c>
      <c r="B11" s="11" t="s">
        <v>24</v>
      </c>
      <c r="D11" s="10" t="s">
        <v>25</v>
      </c>
      <c r="E11" s="12" t="s">
        <v>73</v>
      </c>
      <c r="F11" s="12">
        <v>20000</v>
      </c>
      <c r="H11" s="12">
        <f t="shared" si="0"/>
        <v>341159.85</v>
      </c>
      <c r="L11" s="12">
        <f>F11</f>
        <v>20000</v>
      </c>
    </row>
    <row r="12" spans="1:12" ht="12">
      <c r="A12" s="16">
        <v>39900</v>
      </c>
      <c r="B12" s="11" t="s">
        <v>24</v>
      </c>
      <c r="D12" s="10" t="s">
        <v>22</v>
      </c>
      <c r="E12" s="12" t="s">
        <v>26</v>
      </c>
      <c r="F12" s="12">
        <v>1020.13</v>
      </c>
      <c r="H12" s="12">
        <f t="shared" si="0"/>
        <v>342179.98</v>
      </c>
      <c r="L12" s="12">
        <f>F12</f>
        <v>1020.13</v>
      </c>
    </row>
    <row r="13" spans="1:15" ht="12">
      <c r="A13" s="16">
        <v>39900</v>
      </c>
      <c r="B13" s="11" t="s">
        <v>24</v>
      </c>
      <c r="D13" s="10" t="s">
        <v>22</v>
      </c>
      <c r="E13" s="12" t="s">
        <v>23</v>
      </c>
      <c r="G13" s="12">
        <v>2585</v>
      </c>
      <c r="H13" s="12">
        <f t="shared" si="0"/>
        <v>339594.98</v>
      </c>
      <c r="L13" s="12">
        <f aca="true" t="shared" si="1" ref="L13:L62">F13</f>
        <v>0</v>
      </c>
      <c r="O13" s="12">
        <f>G13</f>
        <v>2585</v>
      </c>
    </row>
    <row r="14" spans="1:15" ht="12">
      <c r="A14" s="16">
        <v>39933</v>
      </c>
      <c r="B14" s="11" t="s">
        <v>68</v>
      </c>
      <c r="D14" s="10" t="s">
        <v>22</v>
      </c>
      <c r="E14" s="12" t="s">
        <v>23</v>
      </c>
      <c r="G14" s="12">
        <v>2565</v>
      </c>
      <c r="H14" s="12">
        <f t="shared" si="0"/>
        <v>337029.98</v>
      </c>
      <c r="L14" s="12">
        <f t="shared" si="1"/>
        <v>0</v>
      </c>
      <c r="O14" s="12">
        <f>G14</f>
        <v>2565</v>
      </c>
    </row>
    <row r="15" spans="1:15" ht="12">
      <c r="A15" s="16">
        <v>39964</v>
      </c>
      <c r="B15" s="11" t="s">
        <v>27</v>
      </c>
      <c r="D15" s="10" t="s">
        <v>22</v>
      </c>
      <c r="E15" s="12" t="s">
        <v>23</v>
      </c>
      <c r="G15" s="12">
        <v>2565</v>
      </c>
      <c r="H15" s="12">
        <f t="shared" si="0"/>
        <v>334464.98</v>
      </c>
      <c r="L15" s="12">
        <f t="shared" si="1"/>
        <v>0</v>
      </c>
      <c r="O15" s="12">
        <f>G15</f>
        <v>2565</v>
      </c>
    </row>
    <row r="16" spans="1:15" ht="12">
      <c r="A16" s="16">
        <v>39969</v>
      </c>
      <c r="B16" s="11" t="s">
        <v>28</v>
      </c>
      <c r="C16" s="11" t="s">
        <v>29</v>
      </c>
      <c r="D16" s="10" t="s">
        <v>30</v>
      </c>
      <c r="G16" s="12">
        <v>24000</v>
      </c>
      <c r="H16" s="12">
        <f t="shared" si="0"/>
        <v>310464.98</v>
      </c>
      <c r="L16" s="12">
        <f t="shared" si="1"/>
        <v>0</v>
      </c>
      <c r="O16" s="17">
        <f aca="true" t="shared" si="2" ref="O16:O63">G16</f>
        <v>24000</v>
      </c>
    </row>
    <row r="17" spans="1:15" ht="12">
      <c r="A17" s="16">
        <v>39982</v>
      </c>
      <c r="B17" s="11" t="s">
        <v>28</v>
      </c>
      <c r="C17" s="11" t="s">
        <v>31</v>
      </c>
      <c r="D17" s="10" t="s">
        <v>32</v>
      </c>
      <c r="G17" s="12">
        <v>234000</v>
      </c>
      <c r="H17" s="12">
        <f t="shared" si="0"/>
        <v>76464.97999999998</v>
      </c>
      <c r="L17" s="12">
        <f t="shared" si="1"/>
        <v>0</v>
      </c>
      <c r="O17" s="12">
        <f t="shared" si="2"/>
        <v>234000</v>
      </c>
    </row>
    <row r="18" spans="1:15" ht="12">
      <c r="A18" s="16">
        <v>39994</v>
      </c>
      <c r="B18" s="11" t="s">
        <v>33</v>
      </c>
      <c r="D18" s="10" t="s">
        <v>22</v>
      </c>
      <c r="E18" s="12" t="s">
        <v>23</v>
      </c>
      <c r="G18" s="12">
        <v>2565</v>
      </c>
      <c r="H18" s="12">
        <f t="shared" si="0"/>
        <v>73899.97999999998</v>
      </c>
      <c r="L18" s="12">
        <f t="shared" si="1"/>
        <v>0</v>
      </c>
      <c r="O18" s="12">
        <f t="shared" si="2"/>
        <v>2565</v>
      </c>
    </row>
    <row r="19" spans="1:15" ht="12">
      <c r="A19" s="16">
        <v>39994</v>
      </c>
      <c r="B19" s="11" t="s">
        <v>33</v>
      </c>
      <c r="D19" s="10" t="s">
        <v>22</v>
      </c>
      <c r="E19" s="12" t="s">
        <v>26</v>
      </c>
      <c r="F19" s="12">
        <v>596.71</v>
      </c>
      <c r="H19" s="12">
        <f t="shared" si="0"/>
        <v>74496.68999999999</v>
      </c>
      <c r="L19" s="12">
        <f>F19</f>
        <v>596.71</v>
      </c>
      <c r="O19" s="12">
        <f t="shared" si="2"/>
        <v>0</v>
      </c>
    </row>
    <row r="20" spans="1:15" ht="12">
      <c r="A20" s="16">
        <v>40000</v>
      </c>
      <c r="B20" s="11" t="s">
        <v>34</v>
      </c>
      <c r="D20" s="10" t="s">
        <v>36</v>
      </c>
      <c r="G20" s="12">
        <v>52200</v>
      </c>
      <c r="H20" s="12">
        <f t="shared" si="0"/>
        <v>22296.689999999988</v>
      </c>
      <c r="L20" s="12">
        <f>F20</f>
        <v>0</v>
      </c>
      <c r="O20" s="12">
        <f t="shared" si="2"/>
        <v>52200</v>
      </c>
    </row>
    <row r="21" spans="1:15" ht="12">
      <c r="A21" s="16">
        <v>40001</v>
      </c>
      <c r="B21" s="11" t="s">
        <v>34</v>
      </c>
      <c r="D21" s="10" t="s">
        <v>35</v>
      </c>
      <c r="E21" s="12" t="s">
        <v>73</v>
      </c>
      <c r="F21" s="12">
        <v>20000</v>
      </c>
      <c r="H21" s="12">
        <f t="shared" si="0"/>
        <v>42296.68999999999</v>
      </c>
      <c r="L21" s="12">
        <f t="shared" si="1"/>
        <v>20000</v>
      </c>
      <c r="O21" s="12">
        <f t="shared" si="2"/>
        <v>0</v>
      </c>
    </row>
    <row r="22" spans="1:15" ht="12">
      <c r="A22" s="16">
        <v>40025</v>
      </c>
      <c r="B22" s="11" t="s">
        <v>34</v>
      </c>
      <c r="D22" s="10" t="s">
        <v>22</v>
      </c>
      <c r="E22" s="12" t="s">
        <v>23</v>
      </c>
      <c r="G22" s="12">
        <v>2585</v>
      </c>
      <c r="H22" s="12">
        <f t="shared" si="0"/>
        <v>39711.68999999999</v>
      </c>
      <c r="L22" s="12">
        <f t="shared" si="1"/>
        <v>0</v>
      </c>
      <c r="O22" s="12">
        <f t="shared" si="2"/>
        <v>2585</v>
      </c>
    </row>
    <row r="23" spans="1:15" ht="12">
      <c r="A23" s="16">
        <v>40056</v>
      </c>
      <c r="B23" s="11" t="s">
        <v>37</v>
      </c>
      <c r="D23" s="10" t="s">
        <v>22</v>
      </c>
      <c r="E23" s="12" t="s">
        <v>23</v>
      </c>
      <c r="G23" s="12">
        <v>2565</v>
      </c>
      <c r="H23" s="12">
        <f t="shared" si="0"/>
        <v>37146.68999999999</v>
      </c>
      <c r="L23" s="12">
        <f t="shared" si="1"/>
        <v>0</v>
      </c>
      <c r="O23" s="12">
        <f t="shared" si="2"/>
        <v>2565</v>
      </c>
    </row>
    <row r="24" spans="1:15" ht="12">
      <c r="A24" s="16">
        <v>40084</v>
      </c>
      <c r="B24" s="11" t="s">
        <v>38</v>
      </c>
      <c r="C24" s="11" t="s">
        <v>69</v>
      </c>
      <c r="D24" s="10" t="s">
        <v>39</v>
      </c>
      <c r="E24" s="12" t="s">
        <v>72</v>
      </c>
      <c r="F24" s="12">
        <v>100000</v>
      </c>
      <c r="H24" s="12">
        <f t="shared" si="0"/>
        <v>137146.69</v>
      </c>
      <c r="L24" s="12">
        <f t="shared" si="1"/>
        <v>100000</v>
      </c>
      <c r="O24" s="12">
        <f t="shared" si="2"/>
        <v>0</v>
      </c>
    </row>
    <row r="25" spans="1:15" ht="12">
      <c r="A25" s="16">
        <v>40086</v>
      </c>
      <c r="B25" s="11" t="s">
        <v>38</v>
      </c>
      <c r="D25" s="10" t="s">
        <v>22</v>
      </c>
      <c r="E25" s="12" t="s">
        <v>26</v>
      </c>
      <c r="F25" s="12">
        <v>28.86</v>
      </c>
      <c r="H25" s="12">
        <f t="shared" si="0"/>
        <v>137175.55</v>
      </c>
      <c r="L25" s="12">
        <f t="shared" si="1"/>
        <v>28.86</v>
      </c>
      <c r="O25" s="12">
        <f t="shared" si="2"/>
        <v>0</v>
      </c>
    </row>
    <row r="26" spans="1:15" ht="12">
      <c r="A26" s="16">
        <v>40086</v>
      </c>
      <c r="B26" s="11" t="s">
        <v>38</v>
      </c>
      <c r="D26" s="10" t="s">
        <v>22</v>
      </c>
      <c r="E26" s="12" t="s">
        <v>23</v>
      </c>
      <c r="G26" s="12">
        <v>2585</v>
      </c>
      <c r="H26" s="12">
        <f t="shared" si="0"/>
        <v>134590.55</v>
      </c>
      <c r="L26" s="12">
        <f t="shared" si="1"/>
        <v>0</v>
      </c>
      <c r="O26" s="12">
        <f t="shared" si="2"/>
        <v>2585</v>
      </c>
    </row>
    <row r="27" spans="1:15" ht="12">
      <c r="A27" s="16">
        <v>40101</v>
      </c>
      <c r="B27" s="11" t="s">
        <v>40</v>
      </c>
      <c r="C27" s="11" t="s">
        <v>41</v>
      </c>
      <c r="D27" s="10" t="s">
        <v>42</v>
      </c>
      <c r="G27" s="12">
        <v>69000</v>
      </c>
      <c r="H27" s="12">
        <f t="shared" si="0"/>
        <v>65590.54999999999</v>
      </c>
      <c r="L27" s="12">
        <f t="shared" si="1"/>
        <v>0</v>
      </c>
      <c r="O27" s="12">
        <f t="shared" si="2"/>
        <v>69000</v>
      </c>
    </row>
    <row r="28" spans="1:15" ht="12">
      <c r="A28" s="16">
        <v>40116</v>
      </c>
      <c r="B28" s="11" t="s">
        <v>43</v>
      </c>
      <c r="D28" s="10" t="s">
        <v>22</v>
      </c>
      <c r="E28" s="12" t="s">
        <v>23</v>
      </c>
      <c r="G28" s="12">
        <v>2565</v>
      </c>
      <c r="H28" s="12">
        <f t="shared" si="0"/>
        <v>63025.54999999999</v>
      </c>
      <c r="L28" s="12">
        <f t="shared" si="1"/>
        <v>0</v>
      </c>
      <c r="O28" s="12">
        <f t="shared" si="2"/>
        <v>2565</v>
      </c>
    </row>
    <row r="29" spans="1:15" ht="12">
      <c r="A29" s="16">
        <v>40147</v>
      </c>
      <c r="B29" s="11" t="s">
        <v>44</v>
      </c>
      <c r="D29" s="10" t="s">
        <v>22</v>
      </c>
      <c r="E29" s="12" t="s">
        <v>23</v>
      </c>
      <c r="G29" s="12">
        <v>2565</v>
      </c>
      <c r="H29" s="12">
        <f t="shared" si="0"/>
        <v>60460.54999999999</v>
      </c>
      <c r="L29" s="12">
        <f t="shared" si="1"/>
        <v>0</v>
      </c>
      <c r="O29" s="12">
        <f t="shared" si="2"/>
        <v>2565</v>
      </c>
    </row>
    <row r="30" spans="1:15" ht="12">
      <c r="A30" s="16">
        <v>40150</v>
      </c>
      <c r="B30" s="11" t="s">
        <v>45</v>
      </c>
      <c r="D30" s="10" t="s">
        <v>46</v>
      </c>
      <c r="E30" s="12" t="s">
        <v>72</v>
      </c>
      <c r="F30" s="12">
        <v>550000</v>
      </c>
      <c r="H30" s="12">
        <f t="shared" si="0"/>
        <v>610460.55</v>
      </c>
      <c r="L30" s="12">
        <f t="shared" si="1"/>
        <v>550000</v>
      </c>
      <c r="O30" s="12">
        <f t="shared" si="2"/>
        <v>0</v>
      </c>
    </row>
    <row r="31" spans="1:15" ht="12">
      <c r="A31" s="16">
        <v>40151</v>
      </c>
      <c r="D31" s="10" t="s">
        <v>47</v>
      </c>
      <c r="E31" s="12" t="s">
        <v>72</v>
      </c>
      <c r="F31" s="12">
        <v>100000</v>
      </c>
      <c r="H31" s="12">
        <f t="shared" si="0"/>
        <v>710460.55</v>
      </c>
      <c r="L31" s="12">
        <f t="shared" si="1"/>
        <v>100000</v>
      </c>
      <c r="O31" s="12">
        <f t="shared" si="2"/>
        <v>0</v>
      </c>
    </row>
    <row r="32" spans="1:15" ht="12">
      <c r="A32" s="16">
        <v>40155</v>
      </c>
      <c r="D32" s="10" t="s">
        <v>50</v>
      </c>
      <c r="G32" s="12">
        <v>195187.92</v>
      </c>
      <c r="H32" s="12">
        <f t="shared" si="0"/>
        <v>515272.63</v>
      </c>
      <c r="L32" s="12">
        <f t="shared" si="1"/>
        <v>0</v>
      </c>
      <c r="O32" s="12">
        <f t="shared" si="2"/>
        <v>195187.92</v>
      </c>
    </row>
    <row r="33" spans="1:15" ht="12">
      <c r="A33" s="16">
        <v>40155</v>
      </c>
      <c r="D33" s="10" t="s">
        <v>50</v>
      </c>
      <c r="G33" s="12">
        <v>128677</v>
      </c>
      <c r="H33" s="12">
        <f t="shared" si="0"/>
        <v>386595.63</v>
      </c>
      <c r="L33" s="12">
        <f t="shared" si="1"/>
        <v>0</v>
      </c>
      <c r="O33" s="12">
        <f t="shared" si="2"/>
        <v>128677</v>
      </c>
    </row>
    <row r="34" spans="1:15" ht="12">
      <c r="A34" s="16">
        <v>40155</v>
      </c>
      <c r="D34" s="10" t="s">
        <v>22</v>
      </c>
      <c r="E34" s="12" t="s">
        <v>23</v>
      </c>
      <c r="G34" s="12">
        <v>7650.55</v>
      </c>
      <c r="H34" s="12">
        <f t="shared" si="0"/>
        <v>378945.08</v>
      </c>
      <c r="L34" s="12">
        <f t="shared" si="1"/>
        <v>0</v>
      </c>
      <c r="O34" s="12">
        <f t="shared" si="2"/>
        <v>7650.55</v>
      </c>
    </row>
    <row r="35" spans="1:15" ht="12">
      <c r="A35" s="16">
        <v>40155</v>
      </c>
      <c r="D35" s="10" t="s">
        <v>51</v>
      </c>
      <c r="G35" s="12">
        <v>30000</v>
      </c>
      <c r="H35" s="12">
        <f t="shared" si="0"/>
        <v>348945.08</v>
      </c>
      <c r="L35" s="12">
        <f t="shared" si="1"/>
        <v>0</v>
      </c>
      <c r="O35" s="12">
        <f t="shared" si="2"/>
        <v>30000</v>
      </c>
    </row>
    <row r="36" spans="1:15" ht="12">
      <c r="A36" s="16">
        <v>40157</v>
      </c>
      <c r="D36" s="10" t="s">
        <v>48</v>
      </c>
      <c r="E36" s="12" t="s">
        <v>73</v>
      </c>
      <c r="F36" s="12">
        <v>10000</v>
      </c>
      <c r="H36" s="12">
        <f t="shared" si="0"/>
        <v>358945.08</v>
      </c>
      <c r="L36" s="12">
        <f t="shared" si="1"/>
        <v>10000</v>
      </c>
      <c r="O36" s="12">
        <f t="shared" si="2"/>
        <v>0</v>
      </c>
    </row>
    <row r="37" spans="1:15" ht="12">
      <c r="A37" s="16">
        <v>40157</v>
      </c>
      <c r="D37" s="10" t="s">
        <v>52</v>
      </c>
      <c r="G37" s="12">
        <v>20000</v>
      </c>
      <c r="H37" s="12">
        <f t="shared" si="0"/>
        <v>338945.08</v>
      </c>
      <c r="L37" s="12">
        <f t="shared" si="1"/>
        <v>0</v>
      </c>
      <c r="O37" s="12">
        <f t="shared" si="2"/>
        <v>20000</v>
      </c>
    </row>
    <row r="38" spans="1:15" ht="12">
      <c r="A38" s="16">
        <v>40157</v>
      </c>
      <c r="D38" s="10" t="s">
        <v>53</v>
      </c>
      <c r="G38" s="12">
        <v>11100</v>
      </c>
      <c r="H38" s="12">
        <f t="shared" si="0"/>
        <v>327845.08</v>
      </c>
      <c r="L38" s="12">
        <f t="shared" si="1"/>
        <v>0</v>
      </c>
      <c r="O38" s="12">
        <f t="shared" si="2"/>
        <v>11100</v>
      </c>
    </row>
    <row r="39" spans="1:15" ht="12">
      <c r="A39" s="16">
        <v>40157</v>
      </c>
      <c r="D39" s="10" t="s">
        <v>54</v>
      </c>
      <c r="G39" s="12">
        <v>7500</v>
      </c>
      <c r="H39" s="12">
        <f t="shared" si="0"/>
        <v>320345.08</v>
      </c>
      <c r="L39" s="12">
        <f t="shared" si="1"/>
        <v>0</v>
      </c>
      <c r="O39" s="12">
        <f t="shared" si="2"/>
        <v>7500</v>
      </c>
    </row>
    <row r="40" spans="1:15" ht="12">
      <c r="A40" s="16">
        <v>40162</v>
      </c>
      <c r="D40" s="10" t="s">
        <v>55</v>
      </c>
      <c r="G40" s="12">
        <v>280000</v>
      </c>
      <c r="H40" s="12">
        <f t="shared" si="0"/>
        <v>40345.080000000016</v>
      </c>
      <c r="I40" s="12">
        <v>280000</v>
      </c>
      <c r="K40" s="12">
        <f>K39+I40-J40</f>
        <v>280000</v>
      </c>
      <c r="L40" s="12">
        <f t="shared" si="1"/>
        <v>0</v>
      </c>
      <c r="O40" s="12">
        <v>0</v>
      </c>
    </row>
    <row r="41" spans="1:15" ht="12">
      <c r="A41" s="16">
        <v>40162</v>
      </c>
      <c r="D41" s="10" t="s">
        <v>56</v>
      </c>
      <c r="G41" s="12">
        <v>560</v>
      </c>
      <c r="H41" s="12">
        <f t="shared" si="0"/>
        <v>39785.080000000016</v>
      </c>
      <c r="K41" s="12">
        <f aca="true" t="shared" si="3" ref="K41:K46">K40+I41-J41</f>
        <v>280000</v>
      </c>
      <c r="L41" s="12">
        <f t="shared" si="1"/>
        <v>0</v>
      </c>
      <c r="O41" s="12">
        <f t="shared" si="2"/>
        <v>560</v>
      </c>
    </row>
    <row r="42" spans="1:15" ht="12">
      <c r="A42" s="16"/>
      <c r="B42" s="11">
        <v>50337</v>
      </c>
      <c r="C42" s="11" t="s">
        <v>59</v>
      </c>
      <c r="D42" s="10" t="s">
        <v>60</v>
      </c>
      <c r="J42" s="12">
        <v>3000</v>
      </c>
      <c r="K42" s="12">
        <f t="shared" si="3"/>
        <v>277000</v>
      </c>
      <c r="O42" s="12">
        <f>J42</f>
        <v>3000</v>
      </c>
    </row>
    <row r="43" spans="1:15" ht="12">
      <c r="A43" s="16"/>
      <c r="B43" s="11">
        <v>398964</v>
      </c>
      <c r="C43" s="11" t="s">
        <v>61</v>
      </c>
      <c r="D43" s="10" t="s">
        <v>62</v>
      </c>
      <c r="J43" s="12">
        <v>162500</v>
      </c>
      <c r="K43" s="12">
        <f t="shared" si="3"/>
        <v>114500</v>
      </c>
      <c r="O43" s="12">
        <f aca="true" t="shared" si="4" ref="O43:O48">J43</f>
        <v>162500</v>
      </c>
    </row>
    <row r="44" spans="1:15" ht="12">
      <c r="A44" s="16"/>
      <c r="B44" s="11">
        <v>3891</v>
      </c>
      <c r="C44" s="11" t="s">
        <v>63</v>
      </c>
      <c r="D44" s="10" t="s">
        <v>64</v>
      </c>
      <c r="J44" s="12">
        <v>1150</v>
      </c>
      <c r="K44" s="12">
        <f t="shared" si="3"/>
        <v>113350</v>
      </c>
      <c r="O44" s="12">
        <f t="shared" si="4"/>
        <v>1150</v>
      </c>
    </row>
    <row r="45" spans="1:15" ht="12">
      <c r="A45" s="16"/>
      <c r="B45" s="11">
        <v>353002778</v>
      </c>
      <c r="C45" s="11" t="s">
        <v>65</v>
      </c>
      <c r="D45" s="10" t="s">
        <v>66</v>
      </c>
      <c r="J45" s="12">
        <v>75</v>
      </c>
      <c r="K45" s="12">
        <f t="shared" si="3"/>
        <v>113275</v>
      </c>
      <c r="O45" s="12">
        <f t="shared" si="4"/>
        <v>75</v>
      </c>
    </row>
    <row r="46" spans="1:15" ht="12">
      <c r="A46" s="16"/>
      <c r="B46" s="11">
        <v>709575</v>
      </c>
      <c r="C46" s="11" t="s">
        <v>65</v>
      </c>
      <c r="D46" s="10" t="s">
        <v>66</v>
      </c>
      <c r="J46" s="12">
        <v>15790</v>
      </c>
      <c r="K46" s="12">
        <f t="shared" si="3"/>
        <v>97485</v>
      </c>
      <c r="O46" s="12">
        <f t="shared" si="4"/>
        <v>15790</v>
      </c>
    </row>
    <row r="47" spans="1:15" ht="12">
      <c r="A47" s="16"/>
      <c r="B47" s="11">
        <v>3288436</v>
      </c>
      <c r="C47" s="11" t="s">
        <v>61</v>
      </c>
      <c r="D47" s="10" t="s">
        <v>62</v>
      </c>
      <c r="J47" s="12">
        <v>113875</v>
      </c>
      <c r="K47" s="12">
        <f>K46+I47-J47</f>
        <v>-16390</v>
      </c>
      <c r="O47" s="12">
        <f t="shared" si="4"/>
        <v>113875</v>
      </c>
    </row>
    <row r="48" spans="1:17" ht="12">
      <c r="A48" s="16"/>
      <c r="D48" s="10" t="s">
        <v>35</v>
      </c>
      <c r="E48" s="12" t="s">
        <v>67</v>
      </c>
      <c r="I48" s="12">
        <v>16390</v>
      </c>
      <c r="K48" s="12">
        <f>K47+I48-J48</f>
        <v>0</v>
      </c>
      <c r="O48" s="12">
        <v>0</v>
      </c>
      <c r="Q48" s="12">
        <f>I48</f>
        <v>16390</v>
      </c>
    </row>
    <row r="49" spans="1:15" ht="12">
      <c r="A49" s="16">
        <v>40165</v>
      </c>
      <c r="C49" s="11" t="s">
        <v>69</v>
      </c>
      <c r="D49" s="10" t="s">
        <v>49</v>
      </c>
      <c r="E49" s="12" t="s">
        <v>72</v>
      </c>
      <c r="F49" s="12">
        <v>100000</v>
      </c>
      <c r="H49" s="12">
        <f>H41+F49-G49</f>
        <v>139785.08000000002</v>
      </c>
      <c r="L49" s="12">
        <f t="shared" si="1"/>
        <v>100000</v>
      </c>
      <c r="O49" s="12">
        <f t="shared" si="2"/>
        <v>0</v>
      </c>
    </row>
    <row r="50" spans="1:15" ht="12">
      <c r="A50" s="16">
        <v>40166</v>
      </c>
      <c r="D50" s="10" t="s">
        <v>57</v>
      </c>
      <c r="G50" s="12">
        <v>64000</v>
      </c>
      <c r="H50" s="12">
        <f t="shared" si="0"/>
        <v>75785.08000000002</v>
      </c>
      <c r="L50" s="12">
        <f t="shared" si="1"/>
        <v>0</v>
      </c>
      <c r="O50" s="12">
        <f t="shared" si="2"/>
        <v>64000</v>
      </c>
    </row>
    <row r="51" spans="1:15" ht="12">
      <c r="A51" s="16">
        <v>40166</v>
      </c>
      <c r="D51" s="10" t="s">
        <v>58</v>
      </c>
      <c r="G51" s="12">
        <v>20000</v>
      </c>
      <c r="H51" s="12">
        <f t="shared" si="0"/>
        <v>55785.080000000016</v>
      </c>
      <c r="L51" s="12">
        <f t="shared" si="1"/>
        <v>0</v>
      </c>
      <c r="O51" s="12">
        <f t="shared" si="2"/>
        <v>20000</v>
      </c>
    </row>
    <row r="52" spans="1:15" ht="12">
      <c r="A52" s="16">
        <v>40178</v>
      </c>
      <c r="D52" s="10" t="s">
        <v>22</v>
      </c>
      <c r="E52" s="12" t="s">
        <v>26</v>
      </c>
      <c r="F52" s="12">
        <v>205.84</v>
      </c>
      <c r="H52" s="12">
        <f t="shared" si="0"/>
        <v>55990.92000000001</v>
      </c>
      <c r="L52" s="12">
        <f t="shared" si="1"/>
        <v>205.84</v>
      </c>
      <c r="O52" s="12">
        <f t="shared" si="2"/>
        <v>0</v>
      </c>
    </row>
    <row r="53" spans="1:15" ht="12">
      <c r="A53" s="16">
        <v>40178</v>
      </c>
      <c r="D53" s="10" t="s">
        <v>22</v>
      </c>
      <c r="E53" s="12" t="s">
        <v>23</v>
      </c>
      <c r="G53" s="12">
        <v>2990</v>
      </c>
      <c r="H53" s="12">
        <f t="shared" si="0"/>
        <v>53000.92000000001</v>
      </c>
      <c r="L53" s="12">
        <f t="shared" si="1"/>
        <v>0</v>
      </c>
      <c r="O53" s="12">
        <f t="shared" si="2"/>
        <v>2990</v>
      </c>
    </row>
    <row r="54" spans="2:20" s="18" customFormat="1" ht="12">
      <c r="B54" s="19"/>
      <c r="C54" s="19"/>
      <c r="D54" s="18" t="s">
        <v>75</v>
      </c>
      <c r="E54" s="20"/>
      <c r="F54" s="20">
        <f>SUM(F7:F54)</f>
        <v>1311241.39</v>
      </c>
      <c r="G54" s="20">
        <f>SUM(G8:G54)</f>
        <v>1258240.4700000002</v>
      </c>
      <c r="H54" s="20">
        <f t="shared" si="0"/>
        <v>53000.92000000001</v>
      </c>
      <c r="I54" s="20"/>
      <c r="J54" s="20"/>
      <c r="K54" s="20"/>
      <c r="L54" s="20">
        <f>SUM(L7:L53)</f>
        <v>901851.5399999999</v>
      </c>
      <c r="M54" s="20">
        <f aca="true" t="shared" si="5" ref="M54:R54">SUM(M7:M53)</f>
        <v>0</v>
      </c>
      <c r="N54" s="20">
        <f t="shared" si="5"/>
        <v>0</v>
      </c>
      <c r="O54" s="20">
        <f t="shared" si="5"/>
        <v>1274630.4700000002</v>
      </c>
      <c r="P54" s="20">
        <f t="shared" si="5"/>
        <v>0</v>
      </c>
      <c r="Q54" s="20">
        <f t="shared" si="5"/>
        <v>425779.85</v>
      </c>
      <c r="R54" s="20">
        <f t="shared" si="5"/>
        <v>0</v>
      </c>
      <c r="S54" s="20"/>
      <c r="T54" s="20"/>
    </row>
  </sheetData>
  <autoFilter ref="E1:E54"/>
  <mergeCells count="5">
    <mergeCell ref="Q5:R5"/>
    <mergeCell ref="F5:G5"/>
    <mergeCell ref="I5:J5"/>
    <mergeCell ref="O5:P5"/>
    <mergeCell ref="L5:N5"/>
  </mergeCells>
  <printOptions/>
  <pageMargins left="0.69" right="0.81" top="0.52" bottom="0.52" header="0.32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34">
      <selection activeCell="C61" sqref="C61"/>
    </sheetView>
  </sheetViews>
  <sheetFormatPr defaultColWidth="9.140625" defaultRowHeight="12.75"/>
  <cols>
    <col min="1" max="1" width="4.00390625" style="3" customWidth="1"/>
    <col min="2" max="2" width="2.57421875" style="3" bestFit="1" customWidth="1"/>
    <col min="3" max="3" width="40.00390625" style="3" bestFit="1" customWidth="1"/>
    <col min="4" max="4" width="12.57421875" style="5" bestFit="1" customWidth="1"/>
    <col min="5" max="16384" width="9.140625" style="3" customWidth="1"/>
  </cols>
  <sheetData>
    <row r="1" spans="3:4" s="1" customFormat="1" ht="15.75">
      <c r="C1" s="1" t="s">
        <v>76</v>
      </c>
      <c r="D1" s="2" t="s">
        <v>77</v>
      </c>
    </row>
    <row r="2" s="1" customFormat="1" ht="15.75">
      <c r="D2" s="2"/>
    </row>
    <row r="3" ht="15">
      <c r="C3" s="4" t="s">
        <v>78</v>
      </c>
    </row>
    <row r="4" ht="14.25">
      <c r="C4" s="6"/>
    </row>
    <row r="5" spans="1:4" ht="12.75">
      <c r="A5" s="3" t="s">
        <v>94</v>
      </c>
      <c r="C5" s="3" t="s">
        <v>95</v>
      </c>
      <c r="D5" s="5">
        <f>D6</f>
        <v>901851</v>
      </c>
    </row>
    <row r="6" spans="1:4" ht="12.75">
      <c r="A6" s="3" t="s">
        <v>80</v>
      </c>
      <c r="C6" s="3" t="s">
        <v>79</v>
      </c>
      <c r="D6" s="5">
        <f>D7</f>
        <v>901851</v>
      </c>
    </row>
    <row r="7" spans="1:4" s="7" customFormat="1" ht="12.75">
      <c r="A7" s="7">
        <v>1</v>
      </c>
      <c r="C7" s="7" t="s">
        <v>81</v>
      </c>
      <c r="D7" s="8">
        <f>D16</f>
        <v>901851</v>
      </c>
    </row>
    <row r="8" spans="2:3" ht="12.75">
      <c r="B8" s="3" t="s">
        <v>82</v>
      </c>
      <c r="C8" s="3" t="s">
        <v>83</v>
      </c>
    </row>
    <row r="9" spans="2:3" ht="12.75">
      <c r="B9" s="3" t="s">
        <v>87</v>
      </c>
      <c r="C9" s="3" t="s">
        <v>84</v>
      </c>
    </row>
    <row r="10" spans="2:3" ht="12.75">
      <c r="B10" s="3" t="s">
        <v>88</v>
      </c>
      <c r="C10" s="3" t="s">
        <v>85</v>
      </c>
    </row>
    <row r="11" spans="2:4" ht="12.75">
      <c r="B11" s="3" t="s">
        <v>89</v>
      </c>
      <c r="C11" s="3" t="s">
        <v>86</v>
      </c>
      <c r="D11" s="5">
        <v>850000</v>
      </c>
    </row>
    <row r="12" spans="1:3" ht="12.75">
      <c r="A12" s="3">
        <v>2</v>
      </c>
      <c r="C12" s="3" t="s">
        <v>90</v>
      </c>
    </row>
    <row r="13" spans="1:4" ht="12.75">
      <c r="A13" s="3">
        <v>3</v>
      </c>
      <c r="C13" s="3" t="s">
        <v>91</v>
      </c>
      <c r="D13" s="5">
        <v>1851</v>
      </c>
    </row>
    <row r="14" spans="1:4" ht="12.75">
      <c r="A14" s="3">
        <v>4</v>
      </c>
      <c r="C14" s="3" t="s">
        <v>92</v>
      </c>
      <c r="D14" s="5">
        <v>50000</v>
      </c>
    </row>
    <row r="15" spans="1:3" ht="12.75">
      <c r="A15" s="3">
        <v>5</v>
      </c>
      <c r="C15" s="3" t="s">
        <v>93</v>
      </c>
    </row>
    <row r="16" spans="3:4" ht="12.75">
      <c r="C16" s="3" t="s">
        <v>75</v>
      </c>
      <c r="D16" s="5">
        <f>SUM(D8:D15)</f>
        <v>901851</v>
      </c>
    </row>
    <row r="17" spans="1:4" s="7" customFormat="1" ht="12.75">
      <c r="A17" s="7" t="s">
        <v>96</v>
      </c>
      <c r="C17" s="7" t="s">
        <v>97</v>
      </c>
      <c r="D17" s="8">
        <f>D22</f>
        <v>1274630</v>
      </c>
    </row>
    <row r="18" spans="1:3" ht="12.75">
      <c r="A18" s="3">
        <v>1</v>
      </c>
      <c r="C18" s="3" t="s">
        <v>98</v>
      </c>
    </row>
    <row r="19" spans="2:4" ht="12.75">
      <c r="B19" s="3" t="s">
        <v>99</v>
      </c>
      <c r="C19" s="3" t="s">
        <v>100</v>
      </c>
      <c r="D19" s="5">
        <v>52415</v>
      </c>
    </row>
    <row r="20" spans="2:4" ht="12.75">
      <c r="B20" s="3" t="s">
        <v>101</v>
      </c>
      <c r="C20" s="3" t="s">
        <v>102</v>
      </c>
      <c r="D20" s="5">
        <v>1128615</v>
      </c>
    </row>
    <row r="21" spans="2:4" ht="12.75">
      <c r="B21" s="3" t="s">
        <v>88</v>
      </c>
      <c r="C21" s="3" t="s">
        <v>103</v>
      </c>
      <c r="D21" s="5">
        <v>93600</v>
      </c>
    </row>
    <row r="22" ht="12.75">
      <c r="D22" s="5">
        <f>SUM(D19:D21)</f>
        <v>1274630</v>
      </c>
    </row>
    <row r="23" spans="1:3" ht="12.75">
      <c r="A23" s="3" t="s">
        <v>104</v>
      </c>
      <c r="C23" s="3" t="s">
        <v>105</v>
      </c>
    </row>
    <row r="24" spans="1:4" s="7" customFormat="1" ht="12.75">
      <c r="A24" s="7">
        <v>1</v>
      </c>
      <c r="C24" s="7" t="s">
        <v>106</v>
      </c>
      <c r="D24" s="8">
        <f>D6-D17</f>
        <v>-372779</v>
      </c>
    </row>
    <row r="25" ht="12.75"/>
    <row r="26" ht="15">
      <c r="C26" s="4" t="s">
        <v>107</v>
      </c>
    </row>
    <row r="27" ht="12.75">
      <c r="C27" s="7"/>
    </row>
    <row r="28" ht="12.75">
      <c r="C28" s="7" t="s">
        <v>123</v>
      </c>
    </row>
    <row r="29" ht="12.75">
      <c r="C29" s="7"/>
    </row>
    <row r="30" spans="1:4" ht="12.75">
      <c r="A30" s="3" t="s">
        <v>94</v>
      </c>
      <c r="C30" s="7" t="s">
        <v>108</v>
      </c>
      <c r="D30" s="5">
        <f>D31+D32+D33</f>
        <v>0</v>
      </c>
    </row>
    <row r="31" spans="1:4" ht="12.75">
      <c r="A31" s="3" t="s">
        <v>80</v>
      </c>
      <c r="C31" s="3" t="s">
        <v>109</v>
      </c>
      <c r="D31" s="5">
        <v>0</v>
      </c>
    </row>
    <row r="32" spans="1:4" ht="12.75">
      <c r="A32" s="3" t="s">
        <v>110</v>
      </c>
      <c r="C32" s="9" t="s">
        <v>111</v>
      </c>
      <c r="D32" s="5">
        <v>0</v>
      </c>
    </row>
    <row r="33" spans="1:4" ht="12.75">
      <c r="A33" s="3" t="s">
        <v>112</v>
      </c>
      <c r="C33" s="9" t="s">
        <v>113</v>
      </c>
      <c r="D33" s="5">
        <v>0</v>
      </c>
    </row>
    <row r="34" ht="12.75"/>
    <row r="35" spans="1:4" s="7" customFormat="1" ht="12.75">
      <c r="A35" s="7" t="s">
        <v>114</v>
      </c>
      <c r="C35" s="7" t="s">
        <v>115</v>
      </c>
      <c r="D35" s="8">
        <f>D36+D37+D38+D39</f>
        <v>53000</v>
      </c>
    </row>
    <row r="36" spans="1:4" ht="12.75">
      <c r="A36" s="3" t="s">
        <v>116</v>
      </c>
      <c r="C36" s="3" t="s">
        <v>117</v>
      </c>
      <c r="D36" s="5">
        <v>0</v>
      </c>
    </row>
    <row r="37" spans="1:4" ht="12.75">
      <c r="A37" s="3" t="s">
        <v>110</v>
      </c>
      <c r="C37" s="3" t="s">
        <v>118</v>
      </c>
      <c r="D37" s="5">
        <v>0</v>
      </c>
    </row>
    <row r="38" spans="1:4" ht="12.75">
      <c r="A38" s="3" t="s">
        <v>112</v>
      </c>
      <c r="C38" s="3" t="s">
        <v>119</v>
      </c>
      <c r="D38" s="5">
        <v>0</v>
      </c>
    </row>
    <row r="39" spans="1:4" ht="12.75">
      <c r="A39" s="3" t="s">
        <v>120</v>
      </c>
      <c r="C39" s="3" t="s">
        <v>121</v>
      </c>
      <c r="D39" s="5">
        <v>53000</v>
      </c>
    </row>
    <row r="40" spans="3:4" s="7" customFormat="1" ht="12.75">
      <c r="C40" s="7" t="s">
        <v>122</v>
      </c>
      <c r="D40" s="8">
        <f>D30+D35</f>
        <v>53000</v>
      </c>
    </row>
    <row r="41" ht="12.75"/>
    <row r="42" ht="12.75">
      <c r="C42" s="7" t="s">
        <v>124</v>
      </c>
    </row>
    <row r="43" ht="12.75">
      <c r="C43" s="7"/>
    </row>
    <row r="44" spans="1:4" s="7" customFormat="1" ht="12.75">
      <c r="A44" s="7" t="s">
        <v>125</v>
      </c>
      <c r="C44" s="7" t="s">
        <v>126</v>
      </c>
      <c r="D44" s="8">
        <f>D45+D46+D47+D48+D49</f>
        <v>53000</v>
      </c>
    </row>
    <row r="45" spans="1:4" ht="12.75">
      <c r="A45" s="3" t="s">
        <v>116</v>
      </c>
      <c r="C45" s="3" t="s">
        <v>127</v>
      </c>
      <c r="D45" s="5">
        <v>0</v>
      </c>
    </row>
    <row r="46" spans="1:4" ht="12.75">
      <c r="A46" s="3" t="s">
        <v>110</v>
      </c>
      <c r="C46" s="3" t="s">
        <v>128</v>
      </c>
      <c r="D46" s="5">
        <v>425779</v>
      </c>
    </row>
    <row r="47" spans="1:4" ht="12.75">
      <c r="A47" s="3" t="s">
        <v>112</v>
      </c>
      <c r="C47" s="3" t="s">
        <v>129</v>
      </c>
      <c r="D47" s="5">
        <v>0</v>
      </c>
    </row>
    <row r="48" spans="1:4" ht="12.75">
      <c r="A48" s="3" t="s">
        <v>130</v>
      </c>
      <c r="C48" s="3" t="s">
        <v>131</v>
      </c>
      <c r="D48" s="5">
        <v>-372779</v>
      </c>
    </row>
    <row r="49" spans="1:4" ht="12.75">
      <c r="A49" s="3" t="s">
        <v>132</v>
      </c>
      <c r="C49" s="3" t="s">
        <v>133</v>
      </c>
      <c r="D49" s="5">
        <v>0</v>
      </c>
    </row>
    <row r="50" ht="12.75"/>
    <row r="51" spans="1:4" s="7" customFormat="1" ht="12.75">
      <c r="A51" s="7" t="s">
        <v>134</v>
      </c>
      <c r="C51" s="7" t="s">
        <v>135</v>
      </c>
      <c r="D51" s="8">
        <v>-298100</v>
      </c>
    </row>
    <row r="52" spans="1:4" s="7" customFormat="1" ht="12.75">
      <c r="A52" s="7" t="s">
        <v>96</v>
      </c>
      <c r="C52" s="7" t="s">
        <v>136</v>
      </c>
      <c r="D52" s="8"/>
    </row>
    <row r="53" ht="12.75"/>
    <row r="54" spans="1:4" ht="12.75">
      <c r="A54" s="3" t="s">
        <v>137</v>
      </c>
      <c r="C54" s="3" t="s">
        <v>138</v>
      </c>
      <c r="D54" s="5">
        <f>D55+D56</f>
        <v>298100</v>
      </c>
    </row>
    <row r="55" spans="1:4" ht="12.75">
      <c r="A55" s="3" t="s">
        <v>116</v>
      </c>
      <c r="C55" s="3" t="s">
        <v>139</v>
      </c>
      <c r="D55" s="5">
        <v>0</v>
      </c>
    </row>
    <row r="56" spans="1:4" ht="12.75">
      <c r="A56" s="3" t="s">
        <v>110</v>
      </c>
      <c r="C56" s="3" t="s">
        <v>140</v>
      </c>
      <c r="D56" s="5">
        <v>298100</v>
      </c>
    </row>
    <row r="57" spans="3:4" ht="12.75">
      <c r="C57" s="7" t="s">
        <v>141</v>
      </c>
      <c r="D57" s="8">
        <f>D44+D51+D54</f>
        <v>53000</v>
      </c>
    </row>
    <row r="58" ht="12.75"/>
  </sheetData>
  <printOptions/>
  <pageMargins left="0.75" right="0.75" top="0.64" bottom="0.72" header="0.36" footer="0.3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2010-04-28T13:01:01Z</cp:lastPrinted>
  <dcterms:created xsi:type="dcterms:W3CDTF">2010-04-28T08:42:02Z</dcterms:created>
  <dcterms:modified xsi:type="dcterms:W3CDTF">2010-04-28T13:03:28Z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